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Sheet1!$A$1:$O$47</definedName>
  </definedNames>
  <calcPr calcId="145621"/>
</workbook>
</file>

<file path=xl/calcChain.xml><?xml version="1.0" encoding="utf-8"?>
<calcChain xmlns="http://schemas.openxmlformats.org/spreadsheetml/2006/main">
  <c r="AC7" i="1" l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6" i="1"/>
  <c r="AC35" i="1" l="1"/>
  <c r="C40" i="1" s="1"/>
  <c r="U7" i="1"/>
  <c r="V7" i="1"/>
  <c r="W7" i="1"/>
  <c r="X7" i="1"/>
  <c r="U8" i="1"/>
  <c r="V8" i="1"/>
  <c r="W8" i="1"/>
  <c r="X8" i="1"/>
  <c r="U9" i="1"/>
  <c r="V9" i="1"/>
  <c r="W9" i="1"/>
  <c r="X9" i="1"/>
  <c r="U10" i="1"/>
  <c r="V10" i="1"/>
  <c r="W10" i="1"/>
  <c r="X10" i="1"/>
  <c r="U11" i="1"/>
  <c r="V11" i="1"/>
  <c r="W11" i="1"/>
  <c r="X11" i="1"/>
  <c r="U12" i="1"/>
  <c r="V12" i="1"/>
  <c r="W12" i="1"/>
  <c r="X12" i="1"/>
  <c r="U13" i="1"/>
  <c r="V13" i="1"/>
  <c r="W13" i="1"/>
  <c r="X13" i="1"/>
  <c r="U14" i="1"/>
  <c r="V14" i="1"/>
  <c r="W14" i="1"/>
  <c r="X14" i="1"/>
  <c r="U15" i="1"/>
  <c r="V15" i="1"/>
  <c r="W15" i="1"/>
  <c r="X15" i="1"/>
  <c r="U16" i="1"/>
  <c r="V16" i="1"/>
  <c r="W16" i="1"/>
  <c r="X16" i="1"/>
  <c r="U17" i="1"/>
  <c r="V17" i="1"/>
  <c r="W17" i="1"/>
  <c r="X17" i="1"/>
  <c r="U18" i="1"/>
  <c r="V18" i="1"/>
  <c r="W18" i="1"/>
  <c r="X18" i="1"/>
  <c r="U19" i="1"/>
  <c r="V19" i="1"/>
  <c r="W19" i="1"/>
  <c r="X19" i="1"/>
  <c r="U20" i="1"/>
  <c r="V20" i="1"/>
  <c r="W20" i="1"/>
  <c r="X20" i="1"/>
  <c r="U21" i="1"/>
  <c r="V21" i="1"/>
  <c r="W21" i="1"/>
  <c r="X21" i="1"/>
  <c r="U22" i="1"/>
  <c r="V22" i="1"/>
  <c r="W22" i="1"/>
  <c r="X22" i="1"/>
  <c r="U23" i="1"/>
  <c r="V23" i="1"/>
  <c r="W23" i="1"/>
  <c r="X23" i="1"/>
  <c r="U24" i="1"/>
  <c r="V24" i="1"/>
  <c r="W24" i="1"/>
  <c r="X24" i="1"/>
  <c r="U25" i="1"/>
  <c r="V25" i="1"/>
  <c r="W25" i="1"/>
  <c r="X25" i="1"/>
  <c r="U26" i="1"/>
  <c r="V26" i="1"/>
  <c r="W26" i="1"/>
  <c r="X26" i="1"/>
  <c r="U27" i="1"/>
  <c r="V27" i="1"/>
  <c r="W27" i="1"/>
  <c r="X27" i="1"/>
  <c r="U28" i="1"/>
  <c r="V28" i="1"/>
  <c r="W28" i="1"/>
  <c r="X28" i="1"/>
  <c r="U29" i="1"/>
  <c r="V29" i="1"/>
  <c r="W29" i="1"/>
  <c r="X29" i="1"/>
  <c r="U30" i="1"/>
  <c r="V30" i="1"/>
  <c r="W30" i="1"/>
  <c r="X30" i="1"/>
  <c r="U31" i="1"/>
  <c r="V31" i="1"/>
  <c r="W31" i="1"/>
  <c r="X31" i="1"/>
  <c r="U32" i="1"/>
  <c r="V32" i="1"/>
  <c r="W32" i="1"/>
  <c r="X32" i="1"/>
  <c r="U33" i="1"/>
  <c r="V33" i="1"/>
  <c r="W33" i="1"/>
  <c r="X33" i="1"/>
  <c r="U34" i="1"/>
  <c r="V34" i="1"/>
  <c r="W34" i="1"/>
  <c r="X34" i="1"/>
  <c r="W6" i="1"/>
  <c r="V6" i="1"/>
  <c r="Z6" i="1" s="1"/>
  <c r="X6" i="1"/>
  <c r="U6" i="1"/>
  <c r="P6" i="1"/>
  <c r="AD6" i="1" s="1"/>
  <c r="P7" i="1"/>
  <c r="AD7" i="1" s="1"/>
  <c r="P8" i="1"/>
  <c r="P9" i="1"/>
  <c r="AD9" i="1" s="1"/>
  <c r="P10" i="1"/>
  <c r="AD10" i="1" s="1"/>
  <c r="P11" i="1"/>
  <c r="AD11" i="1" s="1"/>
  <c r="P12" i="1"/>
  <c r="P13" i="1"/>
  <c r="AD13" i="1" s="1"/>
  <c r="P14" i="1"/>
  <c r="AD14" i="1" s="1"/>
  <c r="P15" i="1"/>
  <c r="AD15" i="1" s="1"/>
  <c r="P16" i="1"/>
  <c r="P17" i="1"/>
  <c r="AD17" i="1" s="1"/>
  <c r="P18" i="1"/>
  <c r="AD18" i="1" s="1"/>
  <c r="P19" i="1"/>
  <c r="AD19" i="1" s="1"/>
  <c r="P20" i="1"/>
  <c r="P21" i="1"/>
  <c r="AD21" i="1" s="1"/>
  <c r="P22" i="1"/>
  <c r="AD22" i="1" s="1"/>
  <c r="P23" i="1"/>
  <c r="AD23" i="1" s="1"/>
  <c r="P24" i="1"/>
  <c r="P25" i="1"/>
  <c r="AD25" i="1" s="1"/>
  <c r="P26" i="1"/>
  <c r="AD26" i="1" s="1"/>
  <c r="P27" i="1"/>
  <c r="AD27" i="1" s="1"/>
  <c r="P28" i="1"/>
  <c r="P29" i="1"/>
  <c r="AD29" i="1" s="1"/>
  <c r="P30" i="1"/>
  <c r="AD30" i="1" s="1"/>
  <c r="P31" i="1"/>
  <c r="AD31" i="1" s="1"/>
  <c r="P32" i="1"/>
  <c r="P33" i="1"/>
  <c r="AD33" i="1" s="1"/>
  <c r="P34" i="1"/>
  <c r="AD34" i="1" s="1"/>
  <c r="AB33" i="1" l="1"/>
  <c r="AB31" i="1"/>
  <c r="AB29" i="1"/>
  <c r="AB27" i="1"/>
  <c r="AB25" i="1"/>
  <c r="C41" i="1"/>
  <c r="Z31" i="1"/>
  <c r="Z27" i="1"/>
  <c r="Z25" i="1"/>
  <c r="AB23" i="1"/>
  <c r="AB21" i="1"/>
  <c r="AB17" i="1"/>
  <c r="Z15" i="1"/>
  <c r="AB13" i="1"/>
  <c r="AB11" i="1"/>
  <c r="AB9" i="1"/>
  <c r="AB7" i="1"/>
  <c r="Z33" i="1"/>
  <c r="Z29" i="1"/>
  <c r="Z23" i="1"/>
  <c r="Z21" i="1"/>
  <c r="Z17" i="1"/>
  <c r="AB15" i="1"/>
  <c r="Z13" i="1"/>
  <c r="Z11" i="1"/>
  <c r="Z9" i="1"/>
  <c r="Z7" i="1"/>
  <c r="AB32" i="1"/>
  <c r="AB28" i="1"/>
  <c r="Z24" i="1"/>
  <c r="Z20" i="1"/>
  <c r="Z16" i="1"/>
  <c r="Z12" i="1"/>
  <c r="Z8" i="1"/>
  <c r="AA6" i="1"/>
  <c r="AA34" i="1"/>
  <c r="Y34" i="1"/>
  <c r="AA33" i="1"/>
  <c r="Y33" i="1"/>
  <c r="AA32" i="1"/>
  <c r="Y32" i="1"/>
  <c r="AA31" i="1"/>
  <c r="Y31" i="1"/>
  <c r="AA30" i="1"/>
  <c r="Y30" i="1"/>
  <c r="AA29" i="1"/>
  <c r="Y29" i="1"/>
  <c r="AA28" i="1"/>
  <c r="Y28" i="1"/>
  <c r="AA27" i="1"/>
  <c r="Y27" i="1"/>
  <c r="AA26" i="1"/>
  <c r="Y26" i="1"/>
  <c r="AA25" i="1"/>
  <c r="Y25" i="1"/>
  <c r="AA24" i="1"/>
  <c r="Y24" i="1"/>
  <c r="AA23" i="1"/>
  <c r="Y23" i="1"/>
  <c r="AA22" i="1"/>
  <c r="Y22" i="1"/>
  <c r="AA21" i="1"/>
  <c r="Y21" i="1"/>
  <c r="AA20" i="1"/>
  <c r="Y20" i="1"/>
  <c r="AA19" i="1"/>
  <c r="Y19" i="1"/>
  <c r="AA18" i="1"/>
  <c r="Y18" i="1"/>
  <c r="AA17" i="1"/>
  <c r="Y17" i="1"/>
  <c r="AA16" i="1"/>
  <c r="Y16" i="1"/>
  <c r="AA15" i="1"/>
  <c r="Y15" i="1"/>
  <c r="AA14" i="1"/>
  <c r="Y14" i="1"/>
  <c r="AA13" i="1"/>
  <c r="Y13" i="1"/>
  <c r="AA12" i="1"/>
  <c r="Y12" i="1"/>
  <c r="AA11" i="1"/>
  <c r="Y11" i="1"/>
  <c r="AA10" i="1"/>
  <c r="Y10" i="1"/>
  <c r="AA9" i="1"/>
  <c r="Y9" i="1"/>
  <c r="AA8" i="1"/>
  <c r="Y8" i="1"/>
  <c r="AA7" i="1"/>
  <c r="Y7" i="1"/>
  <c r="AB6" i="1"/>
  <c r="Y6" i="1"/>
  <c r="Z34" i="1"/>
  <c r="Z32" i="1"/>
  <c r="Z30" i="1"/>
  <c r="Z28" i="1"/>
  <c r="AB26" i="1"/>
  <c r="AB24" i="1"/>
  <c r="V35" i="1"/>
  <c r="U38" i="1" s="1"/>
  <c r="AD8" i="1"/>
  <c r="AD12" i="1"/>
  <c r="AD16" i="1"/>
  <c r="AD20" i="1"/>
  <c r="AD24" i="1"/>
  <c r="AD28" i="1"/>
  <c r="AD32" i="1"/>
  <c r="AB34" i="1"/>
  <c r="AB30" i="1"/>
  <c r="Z26" i="1"/>
  <c r="AB22" i="1"/>
  <c r="Z22" i="1"/>
  <c r="AB20" i="1"/>
  <c r="AB18" i="1"/>
  <c r="Z18" i="1"/>
  <c r="AB16" i="1"/>
  <c r="AB14" i="1"/>
  <c r="Z14" i="1"/>
  <c r="AB12" i="1"/>
  <c r="AB10" i="1"/>
  <c r="Z10" i="1"/>
  <c r="AB8" i="1"/>
  <c r="X35" i="1"/>
  <c r="U40" i="1" s="1"/>
  <c r="AB19" i="1"/>
  <c r="Z19" i="1"/>
  <c r="U35" i="1"/>
  <c r="U37" i="1" s="1"/>
  <c r="W35" i="1"/>
  <c r="U39" i="1" s="1"/>
  <c r="Y35" i="1" l="1"/>
  <c r="Y37" i="1" s="1"/>
  <c r="AD35" i="1"/>
  <c r="C42" i="1" s="1"/>
  <c r="AA35" i="1"/>
  <c r="Y39" i="1" s="1"/>
  <c r="C36" i="1"/>
  <c r="C37" i="1" s="1"/>
  <c r="AB35" i="1"/>
  <c r="Y40" i="1" s="1"/>
  <c r="Z35" i="1"/>
  <c r="Y38" i="1" s="1"/>
  <c r="C43" i="1" l="1"/>
  <c r="C45" i="1" s="1"/>
  <c r="C44" i="1"/>
  <c r="C38" i="1"/>
  <c r="C39" i="1" s="1"/>
</calcChain>
</file>

<file path=xl/sharedStrings.xml><?xml version="1.0" encoding="utf-8"?>
<sst xmlns="http://schemas.openxmlformats.org/spreadsheetml/2006/main" count="205" uniqueCount="82">
  <si>
    <t>W</t>
  </si>
  <si>
    <t>kWh</t>
  </si>
  <si>
    <t>Household Power Consumption Estimator</t>
  </si>
  <si>
    <t>Item</t>
  </si>
  <si>
    <t>Typical Power</t>
  </si>
  <si>
    <t>Actual Power</t>
  </si>
  <si>
    <t>Air Conditioner</t>
  </si>
  <si>
    <t>Ceiling Fan</t>
  </si>
  <si>
    <t>Coffee Machine</t>
  </si>
  <si>
    <t>Desktop Computer</t>
  </si>
  <si>
    <t>DSTV</t>
  </si>
  <si>
    <t>DVD Player</t>
  </si>
  <si>
    <t>Floor Fan</t>
  </si>
  <si>
    <t>Gaming Console</t>
  </si>
  <si>
    <t>Hair Dryer</t>
  </si>
  <si>
    <t>HiFi System</t>
  </si>
  <si>
    <t>Inkjet Printer</t>
  </si>
  <si>
    <t>Iron</t>
  </si>
  <si>
    <t>Kettle</t>
  </si>
  <si>
    <t>Laptop Computer</t>
  </si>
  <si>
    <t>Laser Printer</t>
  </si>
  <si>
    <t>LCD TV</t>
  </si>
  <si>
    <t>LED TV</t>
  </si>
  <si>
    <t>Light Bulb (CFL)</t>
  </si>
  <si>
    <t>Light Bulb (Incandescent)</t>
  </si>
  <si>
    <t>Light Bulb (LED)</t>
  </si>
  <si>
    <t>Microwave Oven</t>
  </si>
  <si>
    <t>Pool Pump</t>
  </si>
  <si>
    <t>Toaster</t>
  </si>
  <si>
    <t>Vacuum Cleaner</t>
  </si>
  <si>
    <t>1000-5000</t>
  </si>
  <si>
    <t>70-120</t>
  </si>
  <si>
    <t>800-1500</t>
  </si>
  <si>
    <t>100-300</t>
  </si>
  <si>
    <t>30-100</t>
  </si>
  <si>
    <t>30-80</t>
  </si>
  <si>
    <t>100-200</t>
  </si>
  <si>
    <t>800-1800</t>
  </si>
  <si>
    <t>150-800</t>
  </si>
  <si>
    <t>100-500</t>
  </si>
  <si>
    <t>800-2000</t>
  </si>
  <si>
    <t>25-150</t>
  </si>
  <si>
    <t>850-1300</t>
  </si>
  <si>
    <t>60-150</t>
  </si>
  <si>
    <t>7-18</t>
  </si>
  <si>
    <t>3-12</t>
  </si>
  <si>
    <t>800-2500</t>
  </si>
  <si>
    <t>1200-2000</t>
  </si>
  <si>
    <t>Cell Phone Charger</t>
  </si>
  <si>
    <t>iPad Charger</t>
  </si>
  <si>
    <t>Hours Per Day</t>
  </si>
  <si>
    <t>h</t>
  </si>
  <si>
    <t>Geyser</t>
  </si>
  <si>
    <t>2000-7000</t>
  </si>
  <si>
    <t>Stove</t>
  </si>
  <si>
    <t>400-2000</t>
  </si>
  <si>
    <t>Run on Solar/Inverter</t>
  </si>
  <si>
    <t>Fridge/Freezer</t>
  </si>
  <si>
    <t>Y</t>
  </si>
  <si>
    <t>Solar</t>
  </si>
  <si>
    <t>Morning</t>
  </si>
  <si>
    <t>Day</t>
  </si>
  <si>
    <t>Evening</t>
  </si>
  <si>
    <t>Night</t>
  </si>
  <si>
    <t>Weighting</t>
  </si>
  <si>
    <t>Eskom Power</t>
  </si>
  <si>
    <t>Solar Power</t>
  </si>
  <si>
    <t>400-1200</t>
  </si>
  <si>
    <t>Eskom kWh</t>
  </si>
  <si>
    <t>Solar kWh</t>
  </si>
  <si>
    <t>Estimated Peak Inverter Demand</t>
  </si>
  <si>
    <t>Estimated Peak Grid Demand</t>
  </si>
  <si>
    <t>Estimated Grid kWh Per Day</t>
  </si>
  <si>
    <t>Estimated Solar kWh Per Day</t>
  </si>
  <si>
    <t>Estimated Grid Peak Time</t>
  </si>
  <si>
    <t>Estimated Inverter Peak Time</t>
  </si>
  <si>
    <t>Estimated Grid kWh Per Month</t>
  </si>
  <si>
    <t>Estimated Solar kWh Per Month</t>
  </si>
  <si>
    <t>Grid - Solar kWh Per Day</t>
  </si>
  <si>
    <t>Grid - Solar kWh Per Month</t>
  </si>
  <si>
    <t>All calculations on this sheet are an estimate. Actual results may vary with size, type and quality of products used.</t>
  </si>
  <si>
    <t>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</si>
</sst>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ont="1" applyFill="1" applyProtection="1"/>
    <xf numFmtId="0" fontId="1" fillId="2" borderId="0" xfId="0" applyFont="1" applyFill="1" applyProtection="1"/>
    <xf numFmtId="0" fontId="4" fillId="2" borderId="0" xfId="0" applyFont="1" applyFill="1" applyProtection="1"/>
    <xf numFmtId="0" fontId="2" fillId="2" borderId="0" xfId="0" applyFont="1" applyFill="1" applyProtection="1"/>
    <xf numFmtId="0" fontId="0" fillId="2" borderId="0" xfId="0" applyFont="1" applyFill="1" applyBorder="1" applyAlignment="1" applyProtection="1">
      <alignment vertical="center" wrapText="1"/>
    </xf>
    <xf numFmtId="49" fontId="0" fillId="2" borderId="0" xfId="0" applyNumberFormat="1" applyFont="1" applyFill="1" applyBorder="1" applyAlignment="1" applyProtection="1">
      <alignment horizontal="right" vertical="center" wrapText="1"/>
    </xf>
    <xf numFmtId="49" fontId="0" fillId="2" borderId="0" xfId="0" applyNumberFormat="1" applyFont="1" applyFill="1" applyBorder="1" applyAlignment="1" applyProtection="1">
      <alignment vertical="center" wrapText="1"/>
    </xf>
    <xf numFmtId="0" fontId="0" fillId="2" borderId="0" xfId="0" applyFont="1" applyFill="1" applyAlignment="1" applyProtection="1">
      <alignment horizontal="right"/>
    </xf>
    <xf numFmtId="0" fontId="4" fillId="2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0" fillId="0" borderId="0" xfId="0" applyFont="1" applyFill="1" applyProtection="1">
      <protection locked="0"/>
    </xf>
    <xf numFmtId="0" fontId="0" fillId="0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CC66"/>
      <color rgb="FFFF9933"/>
      <color rgb="FF204A80"/>
      <color rgb="FF00497B"/>
      <color rgb="FF19FF19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161924</xdr:colOff>
      <xdr:row>0</xdr:row>
      <xdr:rowOff>131679</xdr:rowOff>
    </xdr:from>
    <xdr:to>
      <xdr:col>13</xdr:col>
      <xdr:colOff>1163987</xdr:colOff>
      <xdr:row>3</xdr:row>
      <xdr:rowOff>118630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44" t="24420" r="20129" b="36177"/>
        <a:stretch/>
      </xdr:blipFill>
      <xdr:spPr>
        <a:xfrm>
          <a:off x="7124699" y="131679"/>
          <a:ext cx="1002063" cy="529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47"/>
  <sheetViews>
    <sheetView tabSelected="1" workbookViewId="0">
      <selection activeCell="I8" sqref="I8"/>
    </sheetView>
  </sheetViews>
  <sheetFormatPr defaultRowHeight="15" x14ac:dyDescent="0.25"/>
  <cols>
    <col min="1" max="1" width="3.140625" style="1" customWidth="1"/>
    <col min="2" max="2" width="30.28515625" style="1" customWidth="1"/>
    <col min="3" max="3" width="11.7109375" style="1" customWidth="1"/>
    <col min="4" max="4" width="4.7109375" style="1" customWidth="1"/>
    <col min="5" max="5" width="3.140625" style="1" customWidth="1"/>
    <col min="6" max="6" width="12.28515625" style="1" customWidth="1"/>
    <col min="7" max="7" width="4.7109375" style="1" customWidth="1"/>
    <col min="8" max="8" width="3.140625" style="1" customWidth="1"/>
    <col min="9" max="9" width="9" style="1" customWidth="1"/>
    <col min="10" max="10" width="4.7109375" style="1" customWidth="1"/>
    <col min="11" max="11" width="9.7109375" style="1" customWidth="1"/>
    <col min="12" max="12" width="4.7109375" style="1" customWidth="1"/>
    <col min="13" max="13" width="3.140625" style="1" customWidth="1"/>
    <col min="14" max="14" width="20.28515625" style="1" bestFit="1" customWidth="1"/>
    <col min="15" max="15" width="3.28515625" style="1" customWidth="1"/>
    <col min="16" max="16" width="9.140625" style="1"/>
    <col min="17" max="28" width="8.7109375" style="1" customWidth="1"/>
    <col min="29" max="29" width="11.140625" style="1" bestFit="1" customWidth="1"/>
    <col min="30" max="30" width="9.85546875" style="1" bestFit="1" customWidth="1"/>
    <col min="31" max="16384" width="9.140625" style="1"/>
  </cols>
  <sheetData>
    <row r="1" spans="2:32" ht="11.25" customHeight="1" x14ac:dyDescent="0.25"/>
    <row r="2" spans="2:32" ht="15.75" x14ac:dyDescent="0.25">
      <c r="B2" s="2" t="s">
        <v>2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2:32" ht="15.75" x14ac:dyDescent="0.25">
      <c r="B3" s="2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2:32" x14ac:dyDescent="0.25">
      <c r="O4" s="3"/>
      <c r="P4" s="3"/>
      <c r="Q4" s="9" t="s">
        <v>64</v>
      </c>
      <c r="R4" s="9"/>
      <c r="S4" s="9"/>
      <c r="T4" s="9"/>
      <c r="U4" s="9" t="s">
        <v>65</v>
      </c>
      <c r="V4" s="9"/>
      <c r="W4" s="9"/>
      <c r="X4" s="9"/>
      <c r="Y4" s="9" t="s">
        <v>66</v>
      </c>
      <c r="Z4" s="9"/>
      <c r="AA4" s="9"/>
      <c r="AB4" s="9"/>
      <c r="AC4" s="3"/>
      <c r="AD4" s="3"/>
      <c r="AE4" s="3"/>
      <c r="AF4" s="3"/>
    </row>
    <row r="5" spans="2:32" x14ac:dyDescent="0.25">
      <c r="B5" s="4" t="s">
        <v>3</v>
      </c>
      <c r="C5" s="11" t="s">
        <v>4</v>
      </c>
      <c r="D5" s="11"/>
      <c r="E5" s="4"/>
      <c r="F5" s="11" t="s">
        <v>5</v>
      </c>
      <c r="G5" s="11"/>
      <c r="H5" s="4"/>
      <c r="I5" s="4" t="s">
        <v>81</v>
      </c>
      <c r="K5" s="11" t="s">
        <v>50</v>
      </c>
      <c r="L5" s="11"/>
      <c r="N5" s="4" t="s">
        <v>56</v>
      </c>
      <c r="O5" s="3"/>
      <c r="P5" s="3" t="s">
        <v>59</v>
      </c>
      <c r="Q5" s="3" t="s">
        <v>60</v>
      </c>
      <c r="R5" s="3" t="s">
        <v>61</v>
      </c>
      <c r="S5" s="3" t="s">
        <v>62</v>
      </c>
      <c r="T5" s="3" t="s">
        <v>63</v>
      </c>
      <c r="U5" s="3" t="s">
        <v>60</v>
      </c>
      <c r="V5" s="3" t="s">
        <v>61</v>
      </c>
      <c r="W5" s="3" t="s">
        <v>62</v>
      </c>
      <c r="X5" s="3" t="s">
        <v>63</v>
      </c>
      <c r="Y5" s="3" t="s">
        <v>60</v>
      </c>
      <c r="Z5" s="3" t="s">
        <v>61</v>
      </c>
      <c r="AA5" s="3" t="s">
        <v>62</v>
      </c>
      <c r="AB5" s="3" t="s">
        <v>63</v>
      </c>
      <c r="AC5" s="3" t="s">
        <v>68</v>
      </c>
      <c r="AD5" s="3" t="s">
        <v>69</v>
      </c>
      <c r="AE5" s="3"/>
      <c r="AF5" s="3"/>
    </row>
    <row r="6" spans="2:32" x14ac:dyDescent="0.25">
      <c r="B6" s="5" t="s">
        <v>6</v>
      </c>
      <c r="C6" s="6" t="s">
        <v>30</v>
      </c>
      <c r="D6" s="7" t="s">
        <v>0</v>
      </c>
      <c r="E6" s="7"/>
      <c r="F6" s="12">
        <v>2500</v>
      </c>
      <c r="G6" s="7" t="s">
        <v>0</v>
      </c>
      <c r="I6" s="12"/>
      <c r="K6" s="12">
        <v>8</v>
      </c>
      <c r="L6" s="1" t="s">
        <v>51</v>
      </c>
      <c r="N6" s="13"/>
      <c r="O6" s="3"/>
      <c r="P6" s="3">
        <f>IF(N6="Y",1,0)</f>
        <v>0</v>
      </c>
      <c r="Q6" s="3"/>
      <c r="R6" s="3">
        <v>1</v>
      </c>
      <c r="S6" s="3"/>
      <c r="T6" s="3">
        <v>1</v>
      </c>
      <c r="U6" s="3">
        <f>$F6*$I6*Q6</f>
        <v>0</v>
      </c>
      <c r="V6" s="3">
        <f>$F6*$I6*R6</f>
        <v>0</v>
      </c>
      <c r="W6" s="3">
        <f>$F6*$I6*S6</f>
        <v>0</v>
      </c>
      <c r="X6" s="3">
        <f t="shared" ref="X6" si="0">$F6*$I6*T6</f>
        <v>0</v>
      </c>
      <c r="Y6" s="3">
        <f>U6*$P6</f>
        <v>0</v>
      </c>
      <c r="Z6" s="3">
        <f>V6*$P6</f>
        <v>0</v>
      </c>
      <c r="AA6" s="3">
        <f t="shared" ref="AA6:AB6" si="1">W6*$P6</f>
        <v>0</v>
      </c>
      <c r="AB6" s="3">
        <f t="shared" si="1"/>
        <v>0</v>
      </c>
      <c r="AC6" s="3">
        <f>(F6/1000*K6)*I6</f>
        <v>0</v>
      </c>
      <c r="AD6" s="3">
        <f>AC6*P6</f>
        <v>0</v>
      </c>
      <c r="AE6" s="3"/>
      <c r="AF6" s="3"/>
    </row>
    <row r="7" spans="2:32" x14ac:dyDescent="0.25">
      <c r="B7" s="5" t="s">
        <v>7</v>
      </c>
      <c r="C7" s="6" t="s">
        <v>31</v>
      </c>
      <c r="D7" s="7" t="s">
        <v>0</v>
      </c>
      <c r="E7" s="7"/>
      <c r="F7" s="12">
        <v>100</v>
      </c>
      <c r="G7" s="1" t="s">
        <v>0</v>
      </c>
      <c r="I7" s="12">
        <v>1</v>
      </c>
      <c r="K7" s="12">
        <v>3</v>
      </c>
      <c r="L7" s="1" t="s">
        <v>51</v>
      </c>
      <c r="N7" s="13"/>
      <c r="O7" s="3"/>
      <c r="P7" s="3">
        <f t="shared" ref="P7:P34" si="2">IF(N7="Y",1,0)</f>
        <v>0</v>
      </c>
      <c r="Q7" s="3"/>
      <c r="R7" s="3"/>
      <c r="S7" s="3"/>
      <c r="T7" s="3">
        <v>1</v>
      </c>
      <c r="U7" s="3">
        <f t="shared" ref="U7:U34" si="3">$F7*$I7*Q7</f>
        <v>0</v>
      </c>
      <c r="V7" s="3">
        <f t="shared" ref="V7:V34" si="4">$F7*$I7*R7</f>
        <v>0</v>
      </c>
      <c r="W7" s="3">
        <f t="shared" ref="W7:W34" si="5">$F7*$I7*S7</f>
        <v>0</v>
      </c>
      <c r="X7" s="3">
        <f t="shared" ref="X7:X34" si="6">$F7*$I7*T7</f>
        <v>100</v>
      </c>
      <c r="Y7" s="3">
        <f t="shared" ref="Y7:Y34" si="7">U7*$P7</f>
        <v>0</v>
      </c>
      <c r="Z7" s="3">
        <f t="shared" ref="Z7:Z34" si="8">V7*$P7</f>
        <v>0</v>
      </c>
      <c r="AA7" s="3">
        <f t="shared" ref="AA7:AA34" si="9">W7*$P7</f>
        <v>0</v>
      </c>
      <c r="AB7" s="3">
        <f t="shared" ref="AB7:AB34" si="10">X7*$P7</f>
        <v>0</v>
      </c>
      <c r="AC7" s="3">
        <f t="shared" ref="AC7:AC34" si="11">(F7/1000*K7)*I7</f>
        <v>0.30000000000000004</v>
      </c>
      <c r="AD7" s="3">
        <f t="shared" ref="AD7:AD34" si="12">AC7*P7</f>
        <v>0</v>
      </c>
      <c r="AE7" s="3"/>
      <c r="AF7" s="3"/>
    </row>
    <row r="8" spans="2:32" x14ac:dyDescent="0.25">
      <c r="B8" s="5" t="s">
        <v>48</v>
      </c>
      <c r="C8" s="6">
        <v>10</v>
      </c>
      <c r="D8" s="7" t="s">
        <v>0</v>
      </c>
      <c r="E8" s="7"/>
      <c r="F8" s="12">
        <v>10</v>
      </c>
      <c r="G8" s="7" t="s">
        <v>0</v>
      </c>
      <c r="I8" s="12">
        <v>2</v>
      </c>
      <c r="K8" s="12">
        <v>3</v>
      </c>
      <c r="L8" s="1" t="s">
        <v>51</v>
      </c>
      <c r="N8" s="13" t="s">
        <v>58</v>
      </c>
      <c r="O8" s="3"/>
      <c r="P8" s="3">
        <f t="shared" si="2"/>
        <v>1</v>
      </c>
      <c r="Q8" s="3"/>
      <c r="R8" s="3"/>
      <c r="S8" s="3">
        <v>1</v>
      </c>
      <c r="T8" s="3"/>
      <c r="U8" s="3">
        <f t="shared" si="3"/>
        <v>0</v>
      </c>
      <c r="V8" s="3">
        <f t="shared" si="4"/>
        <v>0</v>
      </c>
      <c r="W8" s="3">
        <f t="shared" si="5"/>
        <v>20</v>
      </c>
      <c r="X8" s="3">
        <f t="shared" si="6"/>
        <v>0</v>
      </c>
      <c r="Y8" s="3">
        <f t="shared" si="7"/>
        <v>0</v>
      </c>
      <c r="Z8" s="3">
        <f t="shared" si="8"/>
        <v>0</v>
      </c>
      <c r="AA8" s="3">
        <f t="shared" si="9"/>
        <v>20</v>
      </c>
      <c r="AB8" s="3">
        <f t="shared" si="10"/>
        <v>0</v>
      </c>
      <c r="AC8" s="3">
        <f t="shared" si="11"/>
        <v>0.06</v>
      </c>
      <c r="AD8" s="3">
        <f t="shared" si="12"/>
        <v>0.06</v>
      </c>
      <c r="AE8" s="3"/>
      <c r="AF8" s="3"/>
    </row>
    <row r="9" spans="2:32" x14ac:dyDescent="0.25">
      <c r="B9" s="5" t="s">
        <v>8</v>
      </c>
      <c r="C9" s="6" t="s">
        <v>32</v>
      </c>
      <c r="D9" s="7" t="s">
        <v>0</v>
      </c>
      <c r="E9" s="7"/>
      <c r="F9" s="12">
        <v>1000</v>
      </c>
      <c r="G9" s="1" t="s">
        <v>0</v>
      </c>
      <c r="I9" s="12"/>
      <c r="K9" s="12">
        <v>0.25</v>
      </c>
      <c r="L9" s="1" t="s">
        <v>51</v>
      </c>
      <c r="N9" s="13"/>
      <c r="O9" s="3"/>
      <c r="P9" s="3">
        <f t="shared" si="2"/>
        <v>0</v>
      </c>
      <c r="Q9" s="3">
        <v>1</v>
      </c>
      <c r="R9" s="3"/>
      <c r="S9" s="3"/>
      <c r="T9" s="3"/>
      <c r="U9" s="3">
        <f t="shared" si="3"/>
        <v>0</v>
      </c>
      <c r="V9" s="3">
        <f t="shared" si="4"/>
        <v>0</v>
      </c>
      <c r="W9" s="3">
        <f t="shared" si="5"/>
        <v>0</v>
      </c>
      <c r="X9" s="3">
        <f t="shared" si="6"/>
        <v>0</v>
      </c>
      <c r="Y9" s="3">
        <f t="shared" si="7"/>
        <v>0</v>
      </c>
      <c r="Z9" s="3">
        <f t="shared" si="8"/>
        <v>0</v>
      </c>
      <c r="AA9" s="3">
        <f t="shared" si="9"/>
        <v>0</v>
      </c>
      <c r="AB9" s="3">
        <f t="shared" si="10"/>
        <v>0</v>
      </c>
      <c r="AC9" s="3">
        <f t="shared" si="11"/>
        <v>0</v>
      </c>
      <c r="AD9" s="3">
        <f t="shared" si="12"/>
        <v>0</v>
      </c>
      <c r="AE9" s="3"/>
      <c r="AF9" s="3"/>
    </row>
    <row r="10" spans="2:32" x14ac:dyDescent="0.25">
      <c r="B10" s="5" t="s">
        <v>9</v>
      </c>
      <c r="C10" s="6" t="s">
        <v>33</v>
      </c>
      <c r="D10" s="7" t="s">
        <v>0</v>
      </c>
      <c r="E10" s="7"/>
      <c r="F10" s="12">
        <v>120</v>
      </c>
      <c r="G10" s="7" t="s">
        <v>0</v>
      </c>
      <c r="I10" s="12"/>
      <c r="K10" s="12">
        <v>6</v>
      </c>
      <c r="L10" s="1" t="s">
        <v>51</v>
      </c>
      <c r="N10" s="13"/>
      <c r="O10" s="3"/>
      <c r="P10" s="3">
        <f t="shared" si="2"/>
        <v>0</v>
      </c>
      <c r="Q10" s="3"/>
      <c r="R10" s="3">
        <v>1</v>
      </c>
      <c r="S10" s="3"/>
      <c r="T10" s="3"/>
      <c r="U10" s="3">
        <f t="shared" si="3"/>
        <v>0</v>
      </c>
      <c r="V10" s="3">
        <f t="shared" si="4"/>
        <v>0</v>
      </c>
      <c r="W10" s="3">
        <f t="shared" si="5"/>
        <v>0</v>
      </c>
      <c r="X10" s="3">
        <f t="shared" si="6"/>
        <v>0</v>
      </c>
      <c r="Y10" s="3">
        <f t="shared" si="7"/>
        <v>0</v>
      </c>
      <c r="Z10" s="3">
        <f t="shared" si="8"/>
        <v>0</v>
      </c>
      <c r="AA10" s="3">
        <f t="shared" si="9"/>
        <v>0</v>
      </c>
      <c r="AB10" s="3">
        <f t="shared" si="10"/>
        <v>0</v>
      </c>
      <c r="AC10" s="3">
        <f t="shared" si="11"/>
        <v>0</v>
      </c>
      <c r="AD10" s="3">
        <f t="shared" si="12"/>
        <v>0</v>
      </c>
      <c r="AE10" s="3"/>
      <c r="AF10" s="3"/>
    </row>
    <row r="11" spans="2:32" x14ac:dyDescent="0.25">
      <c r="B11" s="5" t="s">
        <v>10</v>
      </c>
      <c r="C11" s="6" t="s">
        <v>34</v>
      </c>
      <c r="D11" s="7" t="s">
        <v>0</v>
      </c>
      <c r="E11" s="7"/>
      <c r="F11" s="12">
        <v>40</v>
      </c>
      <c r="G11" s="1" t="s">
        <v>0</v>
      </c>
      <c r="I11" s="12">
        <v>1</v>
      </c>
      <c r="K11" s="12">
        <v>24</v>
      </c>
      <c r="L11" s="1" t="s">
        <v>51</v>
      </c>
      <c r="N11" s="13" t="s">
        <v>58</v>
      </c>
      <c r="O11" s="3"/>
      <c r="P11" s="3">
        <f t="shared" si="2"/>
        <v>1</v>
      </c>
      <c r="Q11" s="3"/>
      <c r="R11" s="3"/>
      <c r="S11" s="3">
        <v>1</v>
      </c>
      <c r="T11" s="3"/>
      <c r="U11" s="3">
        <f t="shared" si="3"/>
        <v>0</v>
      </c>
      <c r="V11" s="3">
        <f t="shared" si="4"/>
        <v>0</v>
      </c>
      <c r="W11" s="3">
        <f t="shared" si="5"/>
        <v>40</v>
      </c>
      <c r="X11" s="3">
        <f t="shared" si="6"/>
        <v>0</v>
      </c>
      <c r="Y11" s="3">
        <f t="shared" si="7"/>
        <v>0</v>
      </c>
      <c r="Z11" s="3">
        <f t="shared" si="8"/>
        <v>0</v>
      </c>
      <c r="AA11" s="3">
        <f t="shared" si="9"/>
        <v>40</v>
      </c>
      <c r="AB11" s="3">
        <f t="shared" si="10"/>
        <v>0</v>
      </c>
      <c r="AC11" s="3">
        <f t="shared" si="11"/>
        <v>0.96</v>
      </c>
      <c r="AD11" s="3">
        <f t="shared" si="12"/>
        <v>0.96</v>
      </c>
      <c r="AE11" s="3"/>
      <c r="AF11" s="3"/>
    </row>
    <row r="12" spans="2:32" x14ac:dyDescent="0.25">
      <c r="B12" s="5" t="s">
        <v>11</v>
      </c>
      <c r="C12" s="6" t="s">
        <v>35</v>
      </c>
      <c r="D12" s="7" t="s">
        <v>0</v>
      </c>
      <c r="E12" s="7"/>
      <c r="F12" s="12">
        <v>60</v>
      </c>
      <c r="G12" s="7" t="s">
        <v>0</v>
      </c>
      <c r="I12" s="12">
        <v>1</v>
      </c>
      <c r="K12" s="12">
        <v>2.5</v>
      </c>
      <c r="L12" s="1" t="s">
        <v>51</v>
      </c>
      <c r="N12" s="13" t="s">
        <v>58</v>
      </c>
      <c r="O12" s="3"/>
      <c r="P12" s="3">
        <f t="shared" si="2"/>
        <v>1</v>
      </c>
      <c r="Q12" s="3"/>
      <c r="R12" s="3"/>
      <c r="S12" s="3">
        <v>1</v>
      </c>
      <c r="T12" s="3"/>
      <c r="U12" s="3">
        <f t="shared" si="3"/>
        <v>0</v>
      </c>
      <c r="V12" s="3">
        <f t="shared" si="4"/>
        <v>0</v>
      </c>
      <c r="W12" s="3">
        <f t="shared" si="5"/>
        <v>60</v>
      </c>
      <c r="X12" s="3">
        <f t="shared" si="6"/>
        <v>0</v>
      </c>
      <c r="Y12" s="3">
        <f t="shared" si="7"/>
        <v>0</v>
      </c>
      <c r="Z12" s="3">
        <f t="shared" si="8"/>
        <v>0</v>
      </c>
      <c r="AA12" s="3">
        <f t="shared" si="9"/>
        <v>60</v>
      </c>
      <c r="AB12" s="3">
        <f t="shared" si="10"/>
        <v>0</v>
      </c>
      <c r="AC12" s="3">
        <f t="shared" si="11"/>
        <v>0.15</v>
      </c>
      <c r="AD12" s="3">
        <f t="shared" si="12"/>
        <v>0.15</v>
      </c>
      <c r="AE12" s="3"/>
      <c r="AF12" s="3"/>
    </row>
    <row r="13" spans="2:32" x14ac:dyDescent="0.25">
      <c r="B13" s="5" t="s">
        <v>12</v>
      </c>
      <c r="C13" s="6" t="s">
        <v>34</v>
      </c>
      <c r="D13" s="7" t="s">
        <v>0</v>
      </c>
      <c r="E13" s="7"/>
      <c r="F13" s="12">
        <v>60</v>
      </c>
      <c r="G13" s="1" t="s">
        <v>0</v>
      </c>
      <c r="I13" s="12"/>
      <c r="K13" s="12">
        <v>3</v>
      </c>
      <c r="L13" s="1" t="s">
        <v>51</v>
      </c>
      <c r="N13" s="13"/>
      <c r="O13" s="3"/>
      <c r="P13" s="3">
        <f t="shared" si="2"/>
        <v>0</v>
      </c>
      <c r="Q13" s="3"/>
      <c r="R13" s="3"/>
      <c r="S13" s="3"/>
      <c r="T13" s="3">
        <v>1</v>
      </c>
      <c r="U13" s="3">
        <f t="shared" si="3"/>
        <v>0</v>
      </c>
      <c r="V13" s="3">
        <f t="shared" si="4"/>
        <v>0</v>
      </c>
      <c r="W13" s="3">
        <f t="shared" si="5"/>
        <v>0</v>
      </c>
      <c r="X13" s="3">
        <f t="shared" si="6"/>
        <v>0</v>
      </c>
      <c r="Y13" s="3">
        <f t="shared" si="7"/>
        <v>0</v>
      </c>
      <c r="Z13" s="3">
        <f t="shared" si="8"/>
        <v>0</v>
      </c>
      <c r="AA13" s="3">
        <f t="shared" si="9"/>
        <v>0</v>
      </c>
      <c r="AB13" s="3">
        <f t="shared" si="10"/>
        <v>0</v>
      </c>
      <c r="AC13" s="3">
        <f t="shared" si="11"/>
        <v>0</v>
      </c>
      <c r="AD13" s="3">
        <f t="shared" si="12"/>
        <v>0</v>
      </c>
      <c r="AE13" s="3"/>
      <c r="AF13" s="3"/>
    </row>
    <row r="14" spans="2:32" x14ac:dyDescent="0.25">
      <c r="B14" s="5" t="s">
        <v>13</v>
      </c>
      <c r="C14" s="6" t="s">
        <v>36</v>
      </c>
      <c r="D14" s="7" t="s">
        <v>0</v>
      </c>
      <c r="E14" s="7"/>
      <c r="F14" s="12">
        <v>120</v>
      </c>
      <c r="G14" s="7" t="s">
        <v>0</v>
      </c>
      <c r="I14" s="12"/>
      <c r="K14" s="12">
        <v>3</v>
      </c>
      <c r="L14" s="1" t="s">
        <v>51</v>
      </c>
      <c r="N14" s="13"/>
      <c r="O14" s="3"/>
      <c r="P14" s="3">
        <f t="shared" si="2"/>
        <v>0</v>
      </c>
      <c r="Q14" s="3"/>
      <c r="R14" s="3"/>
      <c r="S14" s="3">
        <v>1</v>
      </c>
      <c r="T14" s="3"/>
      <c r="U14" s="3">
        <f t="shared" si="3"/>
        <v>0</v>
      </c>
      <c r="V14" s="3">
        <f t="shared" si="4"/>
        <v>0</v>
      </c>
      <c r="W14" s="3">
        <f t="shared" si="5"/>
        <v>0</v>
      </c>
      <c r="X14" s="3">
        <f t="shared" si="6"/>
        <v>0</v>
      </c>
      <c r="Y14" s="3">
        <f t="shared" si="7"/>
        <v>0</v>
      </c>
      <c r="Z14" s="3">
        <f t="shared" si="8"/>
        <v>0</v>
      </c>
      <c r="AA14" s="3">
        <f t="shared" si="9"/>
        <v>0</v>
      </c>
      <c r="AB14" s="3">
        <f t="shared" si="10"/>
        <v>0</v>
      </c>
      <c r="AC14" s="3">
        <f t="shared" si="11"/>
        <v>0</v>
      </c>
      <c r="AD14" s="3">
        <f t="shared" si="12"/>
        <v>0</v>
      </c>
      <c r="AE14" s="3"/>
      <c r="AF14" s="3"/>
    </row>
    <row r="15" spans="2:32" x14ac:dyDescent="0.25">
      <c r="B15" s="5" t="s">
        <v>14</v>
      </c>
      <c r="C15" s="6" t="s">
        <v>37</v>
      </c>
      <c r="D15" s="7" t="s">
        <v>0</v>
      </c>
      <c r="E15" s="7"/>
      <c r="F15" s="12">
        <v>1000</v>
      </c>
      <c r="G15" s="1" t="s">
        <v>0</v>
      </c>
      <c r="I15" s="12"/>
      <c r="K15" s="12">
        <v>0.1</v>
      </c>
      <c r="L15" s="1" t="s">
        <v>51</v>
      </c>
      <c r="N15" s="13"/>
      <c r="O15" s="3"/>
      <c r="P15" s="3">
        <f t="shared" si="2"/>
        <v>0</v>
      </c>
      <c r="Q15" s="3">
        <v>1</v>
      </c>
      <c r="R15" s="3"/>
      <c r="S15" s="3"/>
      <c r="T15" s="3"/>
      <c r="U15" s="3">
        <f t="shared" si="3"/>
        <v>0</v>
      </c>
      <c r="V15" s="3">
        <f t="shared" si="4"/>
        <v>0</v>
      </c>
      <c r="W15" s="3">
        <f t="shared" si="5"/>
        <v>0</v>
      </c>
      <c r="X15" s="3">
        <f t="shared" si="6"/>
        <v>0</v>
      </c>
      <c r="Y15" s="3">
        <f t="shared" si="7"/>
        <v>0</v>
      </c>
      <c r="Z15" s="3">
        <f t="shared" si="8"/>
        <v>0</v>
      </c>
      <c r="AA15" s="3">
        <f t="shared" si="9"/>
        <v>0</v>
      </c>
      <c r="AB15" s="3">
        <f t="shared" si="10"/>
        <v>0</v>
      </c>
      <c r="AC15" s="3">
        <f t="shared" si="11"/>
        <v>0</v>
      </c>
      <c r="AD15" s="3">
        <f t="shared" si="12"/>
        <v>0</v>
      </c>
      <c r="AE15" s="3"/>
      <c r="AF15" s="3"/>
    </row>
    <row r="16" spans="2:32" x14ac:dyDescent="0.25">
      <c r="B16" s="5" t="s">
        <v>15</v>
      </c>
      <c r="C16" s="6" t="s">
        <v>38</v>
      </c>
      <c r="D16" s="7" t="s">
        <v>0</v>
      </c>
      <c r="E16" s="7"/>
      <c r="F16" s="12">
        <v>250</v>
      </c>
      <c r="G16" s="7" t="s">
        <v>0</v>
      </c>
      <c r="I16" s="12">
        <v>1</v>
      </c>
      <c r="K16" s="12">
        <v>4</v>
      </c>
      <c r="L16" s="1" t="s">
        <v>51</v>
      </c>
      <c r="N16" s="13" t="s">
        <v>58</v>
      </c>
      <c r="O16" s="3"/>
      <c r="P16" s="3">
        <f t="shared" si="2"/>
        <v>1</v>
      </c>
      <c r="Q16" s="3"/>
      <c r="R16" s="3"/>
      <c r="S16" s="3">
        <v>1</v>
      </c>
      <c r="T16" s="3"/>
      <c r="U16" s="3">
        <f t="shared" si="3"/>
        <v>0</v>
      </c>
      <c r="V16" s="3">
        <f t="shared" si="4"/>
        <v>0</v>
      </c>
      <c r="W16" s="3">
        <f t="shared" si="5"/>
        <v>250</v>
      </c>
      <c r="X16" s="3">
        <f t="shared" si="6"/>
        <v>0</v>
      </c>
      <c r="Y16" s="3">
        <f t="shared" si="7"/>
        <v>0</v>
      </c>
      <c r="Z16" s="3">
        <f t="shared" si="8"/>
        <v>0</v>
      </c>
      <c r="AA16" s="3">
        <f t="shared" si="9"/>
        <v>250</v>
      </c>
      <c r="AB16" s="3">
        <f t="shared" si="10"/>
        <v>0</v>
      </c>
      <c r="AC16" s="3">
        <f t="shared" si="11"/>
        <v>1</v>
      </c>
      <c r="AD16" s="3">
        <f t="shared" si="12"/>
        <v>1</v>
      </c>
      <c r="AE16" s="3"/>
      <c r="AF16" s="3"/>
    </row>
    <row r="17" spans="2:32" x14ac:dyDescent="0.25">
      <c r="B17" s="5" t="s">
        <v>16</v>
      </c>
      <c r="C17" s="6" t="s">
        <v>39</v>
      </c>
      <c r="D17" s="7" t="s">
        <v>0</v>
      </c>
      <c r="E17" s="7"/>
      <c r="F17" s="12">
        <v>80</v>
      </c>
      <c r="G17" s="1" t="s">
        <v>0</v>
      </c>
      <c r="I17" s="12"/>
      <c r="K17" s="12">
        <v>0.1</v>
      </c>
      <c r="L17" s="1" t="s">
        <v>51</v>
      </c>
      <c r="N17" s="13"/>
      <c r="O17" s="3"/>
      <c r="P17" s="3">
        <f t="shared" si="2"/>
        <v>0</v>
      </c>
      <c r="Q17" s="3"/>
      <c r="R17" s="3">
        <v>1</v>
      </c>
      <c r="S17" s="3"/>
      <c r="T17" s="3"/>
      <c r="U17" s="3">
        <f t="shared" si="3"/>
        <v>0</v>
      </c>
      <c r="V17" s="3">
        <f t="shared" si="4"/>
        <v>0</v>
      </c>
      <c r="W17" s="3">
        <f t="shared" si="5"/>
        <v>0</v>
      </c>
      <c r="X17" s="3">
        <f t="shared" si="6"/>
        <v>0</v>
      </c>
      <c r="Y17" s="3">
        <f t="shared" si="7"/>
        <v>0</v>
      </c>
      <c r="Z17" s="3">
        <f t="shared" si="8"/>
        <v>0</v>
      </c>
      <c r="AA17" s="3">
        <f t="shared" si="9"/>
        <v>0</v>
      </c>
      <c r="AB17" s="3">
        <f t="shared" si="10"/>
        <v>0</v>
      </c>
      <c r="AC17" s="3">
        <f t="shared" si="11"/>
        <v>0</v>
      </c>
      <c r="AD17" s="3">
        <f t="shared" si="12"/>
        <v>0</v>
      </c>
      <c r="AE17" s="3"/>
      <c r="AF17" s="3"/>
    </row>
    <row r="18" spans="2:32" x14ac:dyDescent="0.25">
      <c r="B18" s="5" t="s">
        <v>49</v>
      </c>
      <c r="C18" s="6">
        <v>30</v>
      </c>
      <c r="D18" s="7" t="s">
        <v>0</v>
      </c>
      <c r="E18" s="7"/>
      <c r="F18" s="12">
        <v>30</v>
      </c>
      <c r="G18" s="7" t="s">
        <v>0</v>
      </c>
      <c r="I18" s="12">
        <v>1</v>
      </c>
      <c r="K18" s="12">
        <v>3</v>
      </c>
      <c r="L18" s="1" t="s">
        <v>51</v>
      </c>
      <c r="N18" s="13" t="s">
        <v>58</v>
      </c>
      <c r="O18" s="3"/>
      <c r="P18" s="3">
        <f t="shared" si="2"/>
        <v>1</v>
      </c>
      <c r="Q18" s="3"/>
      <c r="R18" s="3"/>
      <c r="S18" s="3">
        <v>1</v>
      </c>
      <c r="T18" s="3"/>
      <c r="U18" s="3">
        <f t="shared" si="3"/>
        <v>0</v>
      </c>
      <c r="V18" s="3">
        <f t="shared" si="4"/>
        <v>0</v>
      </c>
      <c r="W18" s="3">
        <f t="shared" si="5"/>
        <v>30</v>
      </c>
      <c r="X18" s="3">
        <f t="shared" si="6"/>
        <v>0</v>
      </c>
      <c r="Y18" s="3">
        <f t="shared" si="7"/>
        <v>0</v>
      </c>
      <c r="Z18" s="3">
        <f t="shared" si="8"/>
        <v>0</v>
      </c>
      <c r="AA18" s="3">
        <f t="shared" si="9"/>
        <v>30</v>
      </c>
      <c r="AB18" s="3">
        <f t="shared" si="10"/>
        <v>0</v>
      </c>
      <c r="AC18" s="3">
        <f t="shared" si="11"/>
        <v>0.09</v>
      </c>
      <c r="AD18" s="3">
        <f t="shared" si="12"/>
        <v>0.09</v>
      </c>
      <c r="AE18" s="3"/>
      <c r="AF18" s="3"/>
    </row>
    <row r="19" spans="2:32" x14ac:dyDescent="0.25">
      <c r="B19" s="5" t="s">
        <v>17</v>
      </c>
      <c r="C19" s="6" t="s">
        <v>67</v>
      </c>
      <c r="D19" s="7" t="s">
        <v>0</v>
      </c>
      <c r="E19" s="7"/>
      <c r="F19" s="12">
        <v>600</v>
      </c>
      <c r="G19" s="1" t="s">
        <v>0</v>
      </c>
      <c r="I19" s="12"/>
      <c r="K19" s="12">
        <v>1</v>
      </c>
      <c r="L19" s="1" t="s">
        <v>51</v>
      </c>
      <c r="N19" s="13"/>
      <c r="O19" s="3"/>
      <c r="P19" s="3">
        <f t="shared" si="2"/>
        <v>0</v>
      </c>
      <c r="Q19" s="3"/>
      <c r="R19" s="3">
        <v>1</v>
      </c>
      <c r="S19" s="3"/>
      <c r="T19" s="3"/>
      <c r="U19" s="3">
        <f t="shared" si="3"/>
        <v>0</v>
      </c>
      <c r="V19" s="3">
        <f t="shared" si="4"/>
        <v>0</v>
      </c>
      <c r="W19" s="3">
        <f t="shared" si="5"/>
        <v>0</v>
      </c>
      <c r="X19" s="3">
        <f t="shared" si="6"/>
        <v>0</v>
      </c>
      <c r="Y19" s="3">
        <f t="shared" si="7"/>
        <v>0</v>
      </c>
      <c r="Z19" s="3">
        <f t="shared" si="8"/>
        <v>0</v>
      </c>
      <c r="AA19" s="3">
        <f t="shared" si="9"/>
        <v>0</v>
      </c>
      <c r="AB19" s="3">
        <f t="shared" si="10"/>
        <v>0</v>
      </c>
      <c r="AC19" s="3">
        <f t="shared" si="11"/>
        <v>0</v>
      </c>
      <c r="AD19" s="3">
        <f t="shared" si="12"/>
        <v>0</v>
      </c>
      <c r="AE19" s="3"/>
      <c r="AF19" s="3"/>
    </row>
    <row r="20" spans="2:32" x14ac:dyDescent="0.25">
      <c r="B20" s="5" t="s">
        <v>18</v>
      </c>
      <c r="C20" s="6" t="s">
        <v>40</v>
      </c>
      <c r="D20" s="7" t="s">
        <v>0</v>
      </c>
      <c r="E20" s="7"/>
      <c r="F20" s="12">
        <v>1400</v>
      </c>
      <c r="G20" s="7" t="s">
        <v>0</v>
      </c>
      <c r="I20" s="12">
        <v>1</v>
      </c>
      <c r="K20" s="12">
        <v>0.5</v>
      </c>
      <c r="L20" s="1" t="s">
        <v>51</v>
      </c>
      <c r="N20" s="13"/>
      <c r="O20" s="3"/>
      <c r="P20" s="3">
        <f t="shared" si="2"/>
        <v>0</v>
      </c>
      <c r="Q20" s="3">
        <v>1</v>
      </c>
      <c r="R20" s="3"/>
      <c r="S20" s="3">
        <v>1</v>
      </c>
      <c r="T20" s="3"/>
      <c r="U20" s="3">
        <f t="shared" si="3"/>
        <v>1400</v>
      </c>
      <c r="V20" s="3">
        <f t="shared" si="4"/>
        <v>0</v>
      </c>
      <c r="W20" s="3">
        <f t="shared" si="5"/>
        <v>1400</v>
      </c>
      <c r="X20" s="3">
        <f t="shared" si="6"/>
        <v>0</v>
      </c>
      <c r="Y20" s="3">
        <f t="shared" si="7"/>
        <v>0</v>
      </c>
      <c r="Z20" s="3">
        <f t="shared" si="8"/>
        <v>0</v>
      </c>
      <c r="AA20" s="3">
        <f t="shared" si="9"/>
        <v>0</v>
      </c>
      <c r="AB20" s="3">
        <f t="shared" si="10"/>
        <v>0</v>
      </c>
      <c r="AC20" s="3">
        <f t="shared" si="11"/>
        <v>0.7</v>
      </c>
      <c r="AD20" s="3">
        <f t="shared" si="12"/>
        <v>0</v>
      </c>
      <c r="AE20" s="3"/>
      <c r="AF20" s="3"/>
    </row>
    <row r="21" spans="2:32" x14ac:dyDescent="0.25">
      <c r="B21" s="5" t="s">
        <v>19</v>
      </c>
      <c r="C21" s="6" t="s">
        <v>41</v>
      </c>
      <c r="D21" s="7" t="s">
        <v>0</v>
      </c>
      <c r="E21" s="7"/>
      <c r="F21" s="12">
        <v>70</v>
      </c>
      <c r="G21" s="1" t="s">
        <v>0</v>
      </c>
      <c r="I21" s="12">
        <v>1</v>
      </c>
      <c r="K21" s="12">
        <v>4</v>
      </c>
      <c r="L21" s="1" t="s">
        <v>51</v>
      </c>
      <c r="N21" s="13" t="s">
        <v>58</v>
      </c>
      <c r="O21" s="3"/>
      <c r="P21" s="3">
        <f t="shared" si="2"/>
        <v>1</v>
      </c>
      <c r="Q21" s="3"/>
      <c r="R21" s="3">
        <v>1</v>
      </c>
      <c r="S21" s="3">
        <v>1</v>
      </c>
      <c r="T21" s="3"/>
      <c r="U21" s="3">
        <f t="shared" si="3"/>
        <v>0</v>
      </c>
      <c r="V21" s="3">
        <f t="shared" si="4"/>
        <v>70</v>
      </c>
      <c r="W21" s="3">
        <f t="shared" si="5"/>
        <v>70</v>
      </c>
      <c r="X21" s="3">
        <f t="shared" si="6"/>
        <v>0</v>
      </c>
      <c r="Y21" s="3">
        <f t="shared" si="7"/>
        <v>0</v>
      </c>
      <c r="Z21" s="3">
        <f t="shared" si="8"/>
        <v>70</v>
      </c>
      <c r="AA21" s="3">
        <f t="shared" si="9"/>
        <v>70</v>
      </c>
      <c r="AB21" s="3">
        <f t="shared" si="10"/>
        <v>0</v>
      </c>
      <c r="AC21" s="3">
        <f t="shared" si="11"/>
        <v>0.28000000000000003</v>
      </c>
      <c r="AD21" s="3">
        <f t="shared" si="12"/>
        <v>0.28000000000000003</v>
      </c>
      <c r="AE21" s="3"/>
      <c r="AF21" s="3"/>
    </row>
    <row r="22" spans="2:32" x14ac:dyDescent="0.25">
      <c r="B22" s="5" t="s">
        <v>20</v>
      </c>
      <c r="C22" s="6" t="s">
        <v>42</v>
      </c>
      <c r="D22" s="7" t="s">
        <v>0</v>
      </c>
      <c r="E22" s="7"/>
      <c r="F22" s="12">
        <v>1100</v>
      </c>
      <c r="G22" s="7" t="s">
        <v>0</v>
      </c>
      <c r="I22" s="12"/>
      <c r="K22" s="12">
        <v>0.1</v>
      </c>
      <c r="L22" s="1" t="s">
        <v>51</v>
      </c>
      <c r="N22" s="13"/>
      <c r="O22" s="3"/>
      <c r="P22" s="3">
        <f t="shared" si="2"/>
        <v>0</v>
      </c>
      <c r="Q22" s="3"/>
      <c r="R22" s="3">
        <v>1</v>
      </c>
      <c r="S22" s="3"/>
      <c r="T22" s="3"/>
      <c r="U22" s="3">
        <f t="shared" si="3"/>
        <v>0</v>
      </c>
      <c r="V22" s="3">
        <f t="shared" si="4"/>
        <v>0</v>
      </c>
      <c r="W22" s="3">
        <f t="shared" si="5"/>
        <v>0</v>
      </c>
      <c r="X22" s="3">
        <f t="shared" si="6"/>
        <v>0</v>
      </c>
      <c r="Y22" s="3">
        <f t="shared" si="7"/>
        <v>0</v>
      </c>
      <c r="Z22" s="3">
        <f t="shared" si="8"/>
        <v>0</v>
      </c>
      <c r="AA22" s="3">
        <f t="shared" si="9"/>
        <v>0</v>
      </c>
      <c r="AB22" s="3">
        <f t="shared" si="10"/>
        <v>0</v>
      </c>
      <c r="AC22" s="3">
        <f t="shared" si="11"/>
        <v>0</v>
      </c>
      <c r="AD22" s="3">
        <f t="shared" si="12"/>
        <v>0</v>
      </c>
      <c r="AE22" s="3"/>
      <c r="AF22" s="3"/>
    </row>
    <row r="23" spans="2:32" x14ac:dyDescent="0.25">
      <c r="B23" s="5" t="s">
        <v>21</v>
      </c>
      <c r="C23" s="6" t="s">
        <v>33</v>
      </c>
      <c r="D23" s="7" t="s">
        <v>0</v>
      </c>
      <c r="E23" s="7"/>
      <c r="F23" s="12">
        <v>180</v>
      </c>
      <c r="G23" s="1" t="s">
        <v>0</v>
      </c>
      <c r="I23" s="12"/>
      <c r="K23" s="12">
        <v>4</v>
      </c>
      <c r="L23" s="1" t="s">
        <v>51</v>
      </c>
      <c r="N23" s="13"/>
      <c r="O23" s="3"/>
      <c r="P23" s="3">
        <f t="shared" si="2"/>
        <v>0</v>
      </c>
      <c r="Q23" s="3"/>
      <c r="R23" s="3"/>
      <c r="S23" s="3">
        <v>1</v>
      </c>
      <c r="T23" s="3"/>
      <c r="U23" s="3">
        <f t="shared" si="3"/>
        <v>0</v>
      </c>
      <c r="V23" s="3">
        <f t="shared" si="4"/>
        <v>0</v>
      </c>
      <c r="W23" s="3">
        <f t="shared" si="5"/>
        <v>0</v>
      </c>
      <c r="X23" s="3">
        <f t="shared" si="6"/>
        <v>0</v>
      </c>
      <c r="Y23" s="3">
        <f t="shared" si="7"/>
        <v>0</v>
      </c>
      <c r="Z23" s="3">
        <f t="shared" si="8"/>
        <v>0</v>
      </c>
      <c r="AA23" s="3">
        <f t="shared" si="9"/>
        <v>0</v>
      </c>
      <c r="AB23" s="3">
        <f t="shared" si="10"/>
        <v>0</v>
      </c>
      <c r="AC23" s="3">
        <f t="shared" si="11"/>
        <v>0</v>
      </c>
      <c r="AD23" s="3">
        <f t="shared" si="12"/>
        <v>0</v>
      </c>
      <c r="AE23" s="3"/>
      <c r="AF23" s="3"/>
    </row>
    <row r="24" spans="2:32" x14ac:dyDescent="0.25">
      <c r="B24" s="5" t="s">
        <v>22</v>
      </c>
      <c r="C24" s="6" t="s">
        <v>43</v>
      </c>
      <c r="D24" s="7" t="s">
        <v>0</v>
      </c>
      <c r="E24" s="7"/>
      <c r="F24" s="12">
        <v>90</v>
      </c>
      <c r="G24" s="7" t="s">
        <v>0</v>
      </c>
      <c r="I24" s="12">
        <v>2</v>
      </c>
      <c r="K24" s="12">
        <v>4</v>
      </c>
      <c r="L24" s="1" t="s">
        <v>51</v>
      </c>
      <c r="N24" s="13" t="s">
        <v>58</v>
      </c>
      <c r="O24" s="3"/>
      <c r="P24" s="3">
        <f t="shared" si="2"/>
        <v>1</v>
      </c>
      <c r="Q24" s="3"/>
      <c r="R24" s="3"/>
      <c r="S24" s="3">
        <v>1</v>
      </c>
      <c r="T24" s="3"/>
      <c r="U24" s="3">
        <f t="shared" si="3"/>
        <v>0</v>
      </c>
      <c r="V24" s="3">
        <f t="shared" si="4"/>
        <v>0</v>
      </c>
      <c r="W24" s="3">
        <f t="shared" si="5"/>
        <v>180</v>
      </c>
      <c r="X24" s="3">
        <f t="shared" si="6"/>
        <v>0</v>
      </c>
      <c r="Y24" s="3">
        <f t="shared" si="7"/>
        <v>0</v>
      </c>
      <c r="Z24" s="3">
        <f t="shared" si="8"/>
        <v>0</v>
      </c>
      <c r="AA24" s="3">
        <f t="shared" si="9"/>
        <v>180</v>
      </c>
      <c r="AB24" s="3">
        <f t="shared" si="10"/>
        <v>0</v>
      </c>
      <c r="AC24" s="3">
        <f t="shared" si="11"/>
        <v>0.72</v>
      </c>
      <c r="AD24" s="3">
        <f t="shared" si="12"/>
        <v>0.72</v>
      </c>
      <c r="AE24" s="3"/>
      <c r="AF24" s="3"/>
    </row>
    <row r="25" spans="2:32" x14ac:dyDescent="0.25">
      <c r="B25" s="5" t="s">
        <v>23</v>
      </c>
      <c r="C25" s="6" t="s">
        <v>44</v>
      </c>
      <c r="D25" s="7" t="s">
        <v>0</v>
      </c>
      <c r="E25" s="7"/>
      <c r="F25" s="12">
        <v>14</v>
      </c>
      <c r="G25" s="1" t="s">
        <v>0</v>
      </c>
      <c r="I25" s="12"/>
      <c r="K25" s="12">
        <v>3</v>
      </c>
      <c r="L25" s="1" t="s">
        <v>51</v>
      </c>
      <c r="N25" s="13"/>
      <c r="O25" s="3"/>
      <c r="P25" s="3">
        <f t="shared" si="2"/>
        <v>0</v>
      </c>
      <c r="Q25" s="3"/>
      <c r="R25" s="3"/>
      <c r="S25" s="3">
        <v>1</v>
      </c>
      <c r="T25" s="3"/>
      <c r="U25" s="3">
        <f t="shared" si="3"/>
        <v>0</v>
      </c>
      <c r="V25" s="3">
        <f t="shared" si="4"/>
        <v>0</v>
      </c>
      <c r="W25" s="3">
        <f t="shared" si="5"/>
        <v>0</v>
      </c>
      <c r="X25" s="3">
        <f t="shared" si="6"/>
        <v>0</v>
      </c>
      <c r="Y25" s="3">
        <f t="shared" si="7"/>
        <v>0</v>
      </c>
      <c r="Z25" s="3">
        <f t="shared" si="8"/>
        <v>0</v>
      </c>
      <c r="AA25" s="3">
        <f t="shared" si="9"/>
        <v>0</v>
      </c>
      <c r="AB25" s="3">
        <f t="shared" si="10"/>
        <v>0</v>
      </c>
      <c r="AC25" s="3">
        <f t="shared" si="11"/>
        <v>0</v>
      </c>
      <c r="AD25" s="3">
        <f t="shared" si="12"/>
        <v>0</v>
      </c>
      <c r="AE25" s="3"/>
      <c r="AF25" s="3"/>
    </row>
    <row r="26" spans="2:32" x14ac:dyDescent="0.25">
      <c r="B26" s="5" t="s">
        <v>24</v>
      </c>
      <c r="C26" s="6" t="s">
        <v>34</v>
      </c>
      <c r="D26" s="7" t="s">
        <v>0</v>
      </c>
      <c r="E26" s="7"/>
      <c r="F26" s="12">
        <v>60</v>
      </c>
      <c r="G26" s="7" t="s">
        <v>0</v>
      </c>
      <c r="I26" s="12"/>
      <c r="K26" s="12">
        <v>3</v>
      </c>
      <c r="L26" s="1" t="s">
        <v>51</v>
      </c>
      <c r="N26" s="13"/>
      <c r="O26" s="3"/>
      <c r="P26" s="3">
        <f t="shared" si="2"/>
        <v>0</v>
      </c>
      <c r="Q26" s="3"/>
      <c r="R26" s="3"/>
      <c r="S26" s="3">
        <v>1</v>
      </c>
      <c r="T26" s="3"/>
      <c r="U26" s="3">
        <f t="shared" si="3"/>
        <v>0</v>
      </c>
      <c r="V26" s="3">
        <f t="shared" si="4"/>
        <v>0</v>
      </c>
      <c r="W26" s="3">
        <f t="shared" si="5"/>
        <v>0</v>
      </c>
      <c r="X26" s="3">
        <f t="shared" si="6"/>
        <v>0</v>
      </c>
      <c r="Y26" s="3">
        <f t="shared" si="7"/>
        <v>0</v>
      </c>
      <c r="Z26" s="3">
        <f t="shared" si="8"/>
        <v>0</v>
      </c>
      <c r="AA26" s="3">
        <f t="shared" si="9"/>
        <v>0</v>
      </c>
      <c r="AB26" s="3">
        <f t="shared" si="10"/>
        <v>0</v>
      </c>
      <c r="AC26" s="3">
        <f t="shared" si="11"/>
        <v>0</v>
      </c>
      <c r="AD26" s="3">
        <f t="shared" si="12"/>
        <v>0</v>
      </c>
      <c r="AE26" s="3"/>
      <c r="AF26" s="3"/>
    </row>
    <row r="27" spans="2:32" x14ac:dyDescent="0.25">
      <c r="B27" s="5" t="s">
        <v>25</v>
      </c>
      <c r="C27" s="6" t="s">
        <v>45</v>
      </c>
      <c r="D27" s="7" t="s">
        <v>0</v>
      </c>
      <c r="E27" s="7"/>
      <c r="F27" s="12">
        <v>5</v>
      </c>
      <c r="G27" s="1" t="s">
        <v>0</v>
      </c>
      <c r="I27" s="12">
        <v>20</v>
      </c>
      <c r="K27" s="12">
        <v>3</v>
      </c>
      <c r="L27" s="1" t="s">
        <v>51</v>
      </c>
      <c r="N27" s="13" t="s">
        <v>58</v>
      </c>
      <c r="O27" s="3"/>
      <c r="P27" s="3">
        <f t="shared" si="2"/>
        <v>1</v>
      </c>
      <c r="Q27" s="3"/>
      <c r="R27" s="3"/>
      <c r="S27" s="3">
        <v>1</v>
      </c>
      <c r="T27" s="3"/>
      <c r="U27" s="3">
        <f t="shared" si="3"/>
        <v>0</v>
      </c>
      <c r="V27" s="3">
        <f t="shared" si="4"/>
        <v>0</v>
      </c>
      <c r="W27" s="3">
        <f t="shared" si="5"/>
        <v>100</v>
      </c>
      <c r="X27" s="3">
        <f t="shared" si="6"/>
        <v>0</v>
      </c>
      <c r="Y27" s="3">
        <f t="shared" si="7"/>
        <v>0</v>
      </c>
      <c r="Z27" s="3">
        <f t="shared" si="8"/>
        <v>0</v>
      </c>
      <c r="AA27" s="3">
        <f t="shared" si="9"/>
        <v>100</v>
      </c>
      <c r="AB27" s="3">
        <f t="shared" si="10"/>
        <v>0</v>
      </c>
      <c r="AC27" s="3">
        <f t="shared" si="11"/>
        <v>0.3</v>
      </c>
      <c r="AD27" s="3">
        <f t="shared" si="12"/>
        <v>0.3</v>
      </c>
      <c r="AE27" s="3"/>
      <c r="AF27" s="3"/>
    </row>
    <row r="28" spans="2:32" x14ac:dyDescent="0.25">
      <c r="B28" s="5" t="s">
        <v>26</v>
      </c>
      <c r="C28" s="6" t="s">
        <v>32</v>
      </c>
      <c r="D28" s="7" t="s">
        <v>0</v>
      </c>
      <c r="E28" s="7"/>
      <c r="F28" s="12">
        <v>1200</v>
      </c>
      <c r="G28" s="7" t="s">
        <v>0</v>
      </c>
      <c r="I28" s="12">
        <v>1</v>
      </c>
      <c r="K28" s="12">
        <v>0.5</v>
      </c>
      <c r="L28" s="1" t="s">
        <v>51</v>
      </c>
      <c r="N28" s="13" t="s">
        <v>58</v>
      </c>
      <c r="O28" s="3"/>
      <c r="P28" s="3">
        <f t="shared" si="2"/>
        <v>1</v>
      </c>
      <c r="Q28" s="3">
        <v>1</v>
      </c>
      <c r="R28" s="3"/>
      <c r="S28" s="3">
        <v>1</v>
      </c>
      <c r="T28" s="3"/>
      <c r="U28" s="3">
        <f t="shared" si="3"/>
        <v>1200</v>
      </c>
      <c r="V28" s="3">
        <f t="shared" si="4"/>
        <v>0</v>
      </c>
      <c r="W28" s="3">
        <f t="shared" si="5"/>
        <v>1200</v>
      </c>
      <c r="X28" s="3">
        <f t="shared" si="6"/>
        <v>0</v>
      </c>
      <c r="Y28" s="3">
        <f t="shared" si="7"/>
        <v>1200</v>
      </c>
      <c r="Z28" s="3">
        <f t="shared" si="8"/>
        <v>0</v>
      </c>
      <c r="AA28" s="3">
        <f t="shared" si="9"/>
        <v>1200</v>
      </c>
      <c r="AB28" s="3">
        <f t="shared" si="10"/>
        <v>0</v>
      </c>
      <c r="AC28" s="3">
        <f t="shared" si="11"/>
        <v>0.6</v>
      </c>
      <c r="AD28" s="3">
        <f t="shared" si="12"/>
        <v>0.6</v>
      </c>
      <c r="AE28" s="3"/>
      <c r="AF28" s="3"/>
    </row>
    <row r="29" spans="2:32" x14ac:dyDescent="0.25">
      <c r="B29" s="5" t="s">
        <v>57</v>
      </c>
      <c r="C29" s="6" t="s">
        <v>39</v>
      </c>
      <c r="D29" s="7" t="s">
        <v>0</v>
      </c>
      <c r="E29" s="7"/>
      <c r="F29" s="12">
        <v>180</v>
      </c>
      <c r="G29" s="7" t="s">
        <v>0</v>
      </c>
      <c r="I29" s="12">
        <v>1</v>
      </c>
      <c r="K29" s="12">
        <v>6</v>
      </c>
      <c r="L29" s="1" t="s">
        <v>51</v>
      </c>
      <c r="N29" s="13" t="s">
        <v>58</v>
      </c>
      <c r="O29" s="3"/>
      <c r="P29" s="3">
        <f t="shared" si="2"/>
        <v>1</v>
      </c>
      <c r="Q29" s="3">
        <v>1</v>
      </c>
      <c r="R29" s="3">
        <v>1</v>
      </c>
      <c r="S29" s="3">
        <v>1</v>
      </c>
      <c r="T29" s="3">
        <v>1</v>
      </c>
      <c r="U29" s="3">
        <f t="shared" si="3"/>
        <v>180</v>
      </c>
      <c r="V29" s="3">
        <f t="shared" si="4"/>
        <v>180</v>
      </c>
      <c r="W29" s="3">
        <f t="shared" si="5"/>
        <v>180</v>
      </c>
      <c r="X29" s="3">
        <f t="shared" si="6"/>
        <v>180</v>
      </c>
      <c r="Y29" s="3">
        <f t="shared" si="7"/>
        <v>180</v>
      </c>
      <c r="Z29" s="3">
        <f t="shared" si="8"/>
        <v>180</v>
      </c>
      <c r="AA29" s="3">
        <f t="shared" si="9"/>
        <v>180</v>
      </c>
      <c r="AB29" s="3">
        <f t="shared" si="10"/>
        <v>180</v>
      </c>
      <c r="AC29" s="3">
        <f t="shared" si="11"/>
        <v>1.08</v>
      </c>
      <c r="AD29" s="3">
        <f t="shared" si="12"/>
        <v>1.08</v>
      </c>
      <c r="AE29" s="3"/>
      <c r="AF29" s="3"/>
    </row>
    <row r="30" spans="2:32" x14ac:dyDescent="0.25">
      <c r="B30" s="5" t="s">
        <v>54</v>
      </c>
      <c r="C30" s="6" t="s">
        <v>55</v>
      </c>
      <c r="D30" s="7" t="s">
        <v>0</v>
      </c>
      <c r="E30" s="7"/>
      <c r="F30" s="12">
        <v>800</v>
      </c>
      <c r="G30" s="7" t="s">
        <v>0</v>
      </c>
      <c r="I30" s="12">
        <v>1</v>
      </c>
      <c r="K30" s="12">
        <v>1.2</v>
      </c>
      <c r="L30" s="1" t="s">
        <v>51</v>
      </c>
      <c r="N30" s="13"/>
      <c r="O30" s="3"/>
      <c r="P30" s="3">
        <f t="shared" si="2"/>
        <v>0</v>
      </c>
      <c r="Q30" s="3">
        <v>1</v>
      </c>
      <c r="R30" s="3"/>
      <c r="S30" s="3">
        <v>1</v>
      </c>
      <c r="T30" s="3"/>
      <c r="U30" s="3">
        <f t="shared" si="3"/>
        <v>800</v>
      </c>
      <c r="V30" s="3">
        <f t="shared" si="4"/>
        <v>0</v>
      </c>
      <c r="W30" s="3">
        <f t="shared" si="5"/>
        <v>800</v>
      </c>
      <c r="X30" s="3">
        <f t="shared" si="6"/>
        <v>0</v>
      </c>
      <c r="Y30" s="3">
        <f t="shared" si="7"/>
        <v>0</v>
      </c>
      <c r="Z30" s="3">
        <f t="shared" si="8"/>
        <v>0</v>
      </c>
      <c r="AA30" s="3">
        <f t="shared" si="9"/>
        <v>0</v>
      </c>
      <c r="AB30" s="3">
        <f t="shared" si="10"/>
        <v>0</v>
      </c>
      <c r="AC30" s="3">
        <f t="shared" si="11"/>
        <v>0.96</v>
      </c>
      <c r="AD30" s="3">
        <f t="shared" si="12"/>
        <v>0</v>
      </c>
      <c r="AE30" s="3"/>
      <c r="AF30" s="3"/>
    </row>
    <row r="31" spans="2:32" x14ac:dyDescent="0.25">
      <c r="B31" s="5" t="s">
        <v>27</v>
      </c>
      <c r="C31" s="6" t="s">
        <v>46</v>
      </c>
      <c r="D31" s="7" t="s">
        <v>0</v>
      </c>
      <c r="E31" s="7"/>
      <c r="F31" s="12">
        <v>1500</v>
      </c>
      <c r="G31" s="1" t="s">
        <v>0</v>
      </c>
      <c r="I31" s="12">
        <v>1</v>
      </c>
      <c r="K31" s="12">
        <v>6</v>
      </c>
      <c r="L31" s="1" t="s">
        <v>51</v>
      </c>
      <c r="N31" s="13"/>
      <c r="O31" s="3"/>
      <c r="P31" s="3">
        <f t="shared" si="2"/>
        <v>0</v>
      </c>
      <c r="Q31" s="3"/>
      <c r="R31" s="3">
        <v>1</v>
      </c>
      <c r="S31" s="3"/>
      <c r="T31" s="3"/>
      <c r="U31" s="3">
        <f t="shared" si="3"/>
        <v>0</v>
      </c>
      <c r="V31" s="3">
        <f t="shared" si="4"/>
        <v>1500</v>
      </c>
      <c r="W31" s="3">
        <f t="shared" si="5"/>
        <v>0</v>
      </c>
      <c r="X31" s="3">
        <f t="shared" si="6"/>
        <v>0</v>
      </c>
      <c r="Y31" s="3">
        <f t="shared" si="7"/>
        <v>0</v>
      </c>
      <c r="Z31" s="3">
        <f t="shared" si="8"/>
        <v>0</v>
      </c>
      <c r="AA31" s="3">
        <f t="shared" si="9"/>
        <v>0</v>
      </c>
      <c r="AB31" s="3">
        <f t="shared" si="10"/>
        <v>0</v>
      </c>
      <c r="AC31" s="3">
        <f t="shared" si="11"/>
        <v>9</v>
      </c>
      <c r="AD31" s="3">
        <f t="shared" si="12"/>
        <v>0</v>
      </c>
      <c r="AE31" s="3"/>
      <c r="AF31" s="3"/>
    </row>
    <row r="32" spans="2:32" x14ac:dyDescent="0.25">
      <c r="B32" s="5" t="s">
        <v>28</v>
      </c>
      <c r="C32" s="6" t="s">
        <v>32</v>
      </c>
      <c r="D32" s="7" t="s">
        <v>0</v>
      </c>
      <c r="E32" s="7"/>
      <c r="F32" s="12">
        <v>1200</v>
      </c>
      <c r="G32" s="7" t="s">
        <v>0</v>
      </c>
      <c r="I32" s="12"/>
      <c r="K32" s="12">
        <v>0.1</v>
      </c>
      <c r="L32" s="1" t="s">
        <v>51</v>
      </c>
      <c r="N32" s="13"/>
      <c r="O32" s="3"/>
      <c r="P32" s="3">
        <f t="shared" si="2"/>
        <v>0</v>
      </c>
      <c r="Q32" s="3">
        <v>1</v>
      </c>
      <c r="R32" s="3"/>
      <c r="S32" s="3"/>
      <c r="T32" s="3"/>
      <c r="U32" s="3">
        <f t="shared" si="3"/>
        <v>0</v>
      </c>
      <c r="V32" s="3">
        <f t="shared" si="4"/>
        <v>0</v>
      </c>
      <c r="W32" s="3">
        <f t="shared" si="5"/>
        <v>0</v>
      </c>
      <c r="X32" s="3">
        <f t="shared" si="6"/>
        <v>0</v>
      </c>
      <c r="Y32" s="3">
        <f t="shared" si="7"/>
        <v>0</v>
      </c>
      <c r="Z32" s="3">
        <f t="shared" si="8"/>
        <v>0</v>
      </c>
      <c r="AA32" s="3">
        <f t="shared" si="9"/>
        <v>0</v>
      </c>
      <c r="AB32" s="3">
        <f t="shared" si="10"/>
        <v>0</v>
      </c>
      <c r="AC32" s="3">
        <f t="shared" si="11"/>
        <v>0</v>
      </c>
      <c r="AD32" s="3">
        <f t="shared" si="12"/>
        <v>0</v>
      </c>
      <c r="AE32" s="3"/>
      <c r="AF32" s="3"/>
    </row>
    <row r="33" spans="2:32" x14ac:dyDescent="0.25">
      <c r="B33" s="5" t="s">
        <v>29</v>
      </c>
      <c r="C33" s="6" t="s">
        <v>47</v>
      </c>
      <c r="D33" s="7" t="s">
        <v>0</v>
      </c>
      <c r="E33" s="7"/>
      <c r="F33" s="12">
        <v>1500</v>
      </c>
      <c r="G33" s="1" t="s">
        <v>0</v>
      </c>
      <c r="I33" s="12">
        <v>1</v>
      </c>
      <c r="K33" s="12">
        <v>1</v>
      </c>
      <c r="L33" s="1" t="s">
        <v>51</v>
      </c>
      <c r="N33" s="13"/>
      <c r="O33" s="3"/>
      <c r="P33" s="3">
        <f t="shared" si="2"/>
        <v>0</v>
      </c>
      <c r="Q33" s="3"/>
      <c r="R33" s="3">
        <v>1</v>
      </c>
      <c r="S33" s="3"/>
      <c r="T33" s="3"/>
      <c r="U33" s="3">
        <f t="shared" si="3"/>
        <v>0</v>
      </c>
      <c r="V33" s="3">
        <f t="shared" si="4"/>
        <v>1500</v>
      </c>
      <c r="W33" s="3">
        <f t="shared" si="5"/>
        <v>0</v>
      </c>
      <c r="X33" s="3">
        <f t="shared" si="6"/>
        <v>0</v>
      </c>
      <c r="Y33" s="3">
        <f t="shared" si="7"/>
        <v>0</v>
      </c>
      <c r="Z33" s="3">
        <f t="shared" si="8"/>
        <v>0</v>
      </c>
      <c r="AA33" s="3">
        <f t="shared" si="9"/>
        <v>0</v>
      </c>
      <c r="AB33" s="3">
        <f t="shared" si="10"/>
        <v>0</v>
      </c>
      <c r="AC33" s="3">
        <f t="shared" si="11"/>
        <v>1.5</v>
      </c>
      <c r="AD33" s="3">
        <f t="shared" si="12"/>
        <v>0</v>
      </c>
      <c r="AE33" s="3"/>
      <c r="AF33" s="3"/>
    </row>
    <row r="34" spans="2:32" x14ac:dyDescent="0.25">
      <c r="B34" s="5" t="s">
        <v>52</v>
      </c>
      <c r="C34" s="6" t="s">
        <v>53</v>
      </c>
      <c r="D34" s="7" t="s">
        <v>0</v>
      </c>
      <c r="F34" s="12">
        <v>5000</v>
      </c>
      <c r="G34" s="7" t="s">
        <v>0</v>
      </c>
      <c r="I34" s="12">
        <v>1</v>
      </c>
      <c r="K34" s="12">
        <v>2</v>
      </c>
      <c r="L34" s="1" t="s">
        <v>51</v>
      </c>
      <c r="N34" s="13"/>
      <c r="O34" s="3"/>
      <c r="P34" s="3">
        <f t="shared" si="2"/>
        <v>0</v>
      </c>
      <c r="Q34" s="3">
        <v>1</v>
      </c>
      <c r="R34" s="3">
        <v>1</v>
      </c>
      <c r="S34" s="3">
        <v>1</v>
      </c>
      <c r="T34" s="3">
        <v>1</v>
      </c>
      <c r="U34" s="3">
        <f t="shared" si="3"/>
        <v>5000</v>
      </c>
      <c r="V34" s="3">
        <f t="shared" si="4"/>
        <v>5000</v>
      </c>
      <c r="W34" s="3">
        <f t="shared" si="5"/>
        <v>5000</v>
      </c>
      <c r="X34" s="3">
        <f t="shared" si="6"/>
        <v>5000</v>
      </c>
      <c r="Y34" s="3">
        <f t="shared" si="7"/>
        <v>0</v>
      </c>
      <c r="Z34" s="3">
        <f t="shared" si="8"/>
        <v>0</v>
      </c>
      <c r="AA34" s="3">
        <f t="shared" si="9"/>
        <v>0</v>
      </c>
      <c r="AB34" s="3">
        <f t="shared" si="10"/>
        <v>0</v>
      </c>
      <c r="AC34" s="3">
        <f t="shared" si="11"/>
        <v>10</v>
      </c>
      <c r="AD34" s="3">
        <f t="shared" si="12"/>
        <v>0</v>
      </c>
      <c r="AE34" s="3"/>
      <c r="AF34" s="3"/>
    </row>
    <row r="35" spans="2:32" x14ac:dyDescent="0.25">
      <c r="O35" s="3"/>
      <c r="P35" s="3"/>
      <c r="Q35" s="3"/>
      <c r="R35" s="3"/>
      <c r="S35" s="3"/>
      <c r="T35" s="3"/>
      <c r="U35" s="3">
        <f>SUM(U6:U34)</f>
        <v>8580</v>
      </c>
      <c r="V35" s="3">
        <f t="shared" ref="V35:X35" si="13">SUM(V6:V34)</f>
        <v>8250</v>
      </c>
      <c r="W35" s="3">
        <f t="shared" si="13"/>
        <v>9330</v>
      </c>
      <c r="X35" s="3">
        <f t="shared" si="13"/>
        <v>5280</v>
      </c>
      <c r="Y35" s="3">
        <f>SUM(Y6:Y34)</f>
        <v>1380</v>
      </c>
      <c r="Z35" s="3">
        <f t="shared" ref="Z35:AB35" si="14">SUM(Z6:Z34)</f>
        <v>250</v>
      </c>
      <c r="AA35" s="3">
        <f t="shared" si="14"/>
        <v>2130</v>
      </c>
      <c r="AB35" s="3">
        <f t="shared" si="14"/>
        <v>180</v>
      </c>
      <c r="AC35" s="3">
        <f t="shared" ref="AC35" si="15">SUM(AC6:AC34)</f>
        <v>27.7</v>
      </c>
      <c r="AD35" s="3">
        <f t="shared" ref="AD35" si="16">SUM(AD6:AD34)</f>
        <v>5.2399999999999993</v>
      </c>
      <c r="AE35" s="3"/>
      <c r="AF35" s="3"/>
    </row>
    <row r="36" spans="2:32" x14ac:dyDescent="0.25">
      <c r="B36" s="5" t="s">
        <v>71</v>
      </c>
      <c r="C36" s="1">
        <f>MAX(U35:X35)</f>
        <v>9330</v>
      </c>
      <c r="D36" s="7" t="s">
        <v>0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2:32" x14ac:dyDescent="0.25">
      <c r="B37" s="5" t="s">
        <v>74</v>
      </c>
      <c r="C37" s="8" t="str">
        <f>VLOOKUP(C36,U37:V40,2)</f>
        <v>Evening</v>
      </c>
      <c r="O37" s="3"/>
      <c r="P37" s="3"/>
      <c r="Q37" s="3"/>
      <c r="R37" s="3"/>
      <c r="S37" s="3"/>
      <c r="T37" s="3"/>
      <c r="U37" s="3">
        <f>U35</f>
        <v>8580</v>
      </c>
      <c r="V37" s="3" t="s">
        <v>60</v>
      </c>
      <c r="W37" s="3"/>
      <c r="X37" s="3"/>
      <c r="Y37" s="3">
        <f>Y35</f>
        <v>1380</v>
      </c>
      <c r="Z37" s="3" t="s">
        <v>60</v>
      </c>
      <c r="AA37" s="3"/>
      <c r="AB37" s="3"/>
      <c r="AC37" s="3"/>
      <c r="AD37" s="3"/>
      <c r="AE37" s="3"/>
      <c r="AF37" s="3"/>
    </row>
    <row r="38" spans="2:32" ht="30" x14ac:dyDescent="0.25">
      <c r="B38" s="5" t="s">
        <v>70</v>
      </c>
      <c r="C38" s="1">
        <f>MAX(Y35:AB35)</f>
        <v>2130</v>
      </c>
      <c r="D38" s="7" t="s">
        <v>0</v>
      </c>
      <c r="O38" s="3"/>
      <c r="P38" s="3"/>
      <c r="Q38" s="3"/>
      <c r="R38" s="3"/>
      <c r="S38" s="3"/>
      <c r="T38" s="3"/>
      <c r="U38" s="3">
        <f>V35</f>
        <v>8250</v>
      </c>
      <c r="V38" s="3" t="s">
        <v>61</v>
      </c>
      <c r="W38" s="3"/>
      <c r="X38" s="3"/>
      <c r="Y38" s="3">
        <f>Z35</f>
        <v>250</v>
      </c>
      <c r="Z38" s="3" t="s">
        <v>61</v>
      </c>
      <c r="AA38" s="3"/>
      <c r="AB38" s="3"/>
      <c r="AC38" s="3"/>
      <c r="AD38" s="3"/>
      <c r="AE38" s="3"/>
      <c r="AF38" s="3"/>
    </row>
    <row r="39" spans="2:32" x14ac:dyDescent="0.25">
      <c r="B39" s="5" t="s">
        <v>75</v>
      </c>
      <c r="C39" s="8" t="str">
        <f>VLOOKUP(C38,Y37:Z40,2)</f>
        <v>Evening</v>
      </c>
      <c r="O39" s="3"/>
      <c r="P39" s="3"/>
      <c r="Q39" s="3"/>
      <c r="R39" s="3"/>
      <c r="S39" s="3"/>
      <c r="T39" s="3"/>
      <c r="U39" s="3">
        <f>W35</f>
        <v>9330</v>
      </c>
      <c r="V39" s="3" t="s">
        <v>62</v>
      </c>
      <c r="W39" s="3"/>
      <c r="X39" s="3"/>
      <c r="Y39" s="3">
        <f>AA35</f>
        <v>2130</v>
      </c>
      <c r="Z39" s="3" t="s">
        <v>62</v>
      </c>
      <c r="AA39" s="3"/>
      <c r="AB39" s="3"/>
      <c r="AC39" s="3"/>
      <c r="AD39" s="3"/>
      <c r="AE39" s="3"/>
      <c r="AF39" s="3"/>
    </row>
    <row r="40" spans="2:32" x14ac:dyDescent="0.25">
      <c r="B40" s="5" t="s">
        <v>72</v>
      </c>
      <c r="C40" s="1">
        <f>AC35</f>
        <v>27.7</v>
      </c>
      <c r="D40" s="1" t="s">
        <v>1</v>
      </c>
      <c r="O40" s="3"/>
      <c r="P40" s="3"/>
      <c r="Q40" s="3"/>
      <c r="R40" s="3"/>
      <c r="S40" s="3"/>
      <c r="T40" s="3"/>
      <c r="U40" s="3">
        <f>X35</f>
        <v>5280</v>
      </c>
      <c r="V40" s="3" t="s">
        <v>63</v>
      </c>
      <c r="W40" s="3"/>
      <c r="X40" s="3"/>
      <c r="Y40" s="3">
        <f>AB35</f>
        <v>180</v>
      </c>
      <c r="Z40" s="3" t="s">
        <v>63</v>
      </c>
      <c r="AA40" s="3"/>
      <c r="AB40" s="3"/>
      <c r="AC40" s="3"/>
      <c r="AD40" s="3"/>
      <c r="AE40" s="3"/>
      <c r="AF40" s="3"/>
    </row>
    <row r="41" spans="2:32" x14ac:dyDescent="0.25">
      <c r="B41" s="5" t="s">
        <v>76</v>
      </c>
      <c r="C41" s="1">
        <f>C40*31</f>
        <v>858.69999999999993</v>
      </c>
      <c r="D41" s="1" t="s">
        <v>1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2:32" x14ac:dyDescent="0.25">
      <c r="B42" s="5" t="s">
        <v>73</v>
      </c>
      <c r="C42" s="1">
        <f>AD35</f>
        <v>5.2399999999999993</v>
      </c>
      <c r="D42" s="1" t="s">
        <v>1</v>
      </c>
    </row>
    <row r="43" spans="2:32" x14ac:dyDescent="0.25">
      <c r="B43" s="5" t="s">
        <v>77</v>
      </c>
      <c r="C43" s="1">
        <f>C42*31</f>
        <v>162.43999999999997</v>
      </c>
      <c r="D43" s="1" t="s">
        <v>1</v>
      </c>
    </row>
    <row r="44" spans="2:32" x14ac:dyDescent="0.25">
      <c r="B44" s="5" t="s">
        <v>78</v>
      </c>
      <c r="C44" s="1">
        <f>C40-C42</f>
        <v>22.46</v>
      </c>
      <c r="D44" s="1" t="s">
        <v>1</v>
      </c>
    </row>
    <row r="45" spans="2:32" x14ac:dyDescent="0.25">
      <c r="B45" s="5" t="s">
        <v>79</v>
      </c>
      <c r="C45" s="1">
        <f>C41-C43</f>
        <v>696.26</v>
      </c>
      <c r="D45" s="1" t="s">
        <v>1</v>
      </c>
    </row>
    <row r="47" spans="2:32" x14ac:dyDescent="0.25">
      <c r="B47" s="10" t="s">
        <v>80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</sheetData>
  <sheetProtection password="8C92" sheet="1" objects="1" scenarios="1" selectLockedCells="1"/>
  <mergeCells count="7">
    <mergeCell ref="U4:X4"/>
    <mergeCell ref="Y4:AB4"/>
    <mergeCell ref="B47:N47"/>
    <mergeCell ref="C5:D5"/>
    <mergeCell ref="F5:G5"/>
    <mergeCell ref="K5:L5"/>
    <mergeCell ref="Q4:T4"/>
  </mergeCells>
  <pageMargins left="0.7" right="0.7" top="0.75" bottom="0.75" header="0.3" footer="0.3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Micheal Klements</dc:creator>
  <cp:lastModifiedBy>Michael Klements</cp:lastModifiedBy>
  <cp:lastPrinted>2016-07-07T05:44:28Z</cp:lastPrinted>
  <dcterms:created xsi:type="dcterms:W3CDTF">2015-11-23T08:43:42Z</dcterms:created>
  <dcterms:modified xsi:type="dcterms:W3CDTF">2016-07-07T06:12:04Z</dcterms:modified>
</cp:coreProperties>
</file>